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за 2024 год\Для размещения на сайте\"/>
    </mc:Choice>
  </mc:AlternateContent>
  <bookViews>
    <workbookView xWindow="0" yWindow="0" windowWidth="28800" windowHeight="11835"/>
  </bookViews>
  <sheets>
    <sheet name="Расходы" sheetId="1" r:id="rId1"/>
  </sheets>
  <definedNames>
    <definedName name="_xlnm.Print_Area" localSheetId="0">Расходы!$A$2:$J$53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F21" i="1"/>
  <c r="E21" i="1"/>
  <c r="H25" i="1" l="1"/>
  <c r="E8" i="1"/>
  <c r="E44" i="1"/>
  <c r="E42" i="1"/>
  <c r="E39" i="1"/>
  <c r="E32" i="1"/>
  <c r="E27" i="1"/>
  <c r="F8" i="1"/>
  <c r="H10" i="1"/>
  <c r="H11" i="1"/>
  <c r="H12" i="1"/>
  <c r="H13" i="1"/>
  <c r="H14" i="1"/>
  <c r="H15" i="1"/>
  <c r="H16" i="1"/>
  <c r="H18" i="1"/>
  <c r="H20" i="1"/>
  <c r="H22" i="1"/>
  <c r="H23" i="1"/>
  <c r="H24" i="1"/>
  <c r="H26" i="1"/>
  <c r="H28" i="1"/>
  <c r="H29" i="1"/>
  <c r="H30" i="1"/>
  <c r="H31" i="1"/>
  <c r="H33" i="1"/>
  <c r="H34" i="1"/>
  <c r="H35" i="1"/>
  <c r="H36" i="1"/>
  <c r="H37" i="1"/>
  <c r="H38" i="1"/>
  <c r="H40" i="1"/>
  <c r="H41" i="1"/>
  <c r="H43" i="1"/>
  <c r="H45" i="1"/>
  <c r="H46" i="1"/>
  <c r="H47" i="1"/>
  <c r="H48" i="1"/>
  <c r="H50" i="1"/>
  <c r="H52" i="1"/>
  <c r="G20" i="1" l="1"/>
  <c r="E19" i="1"/>
  <c r="F19" i="1"/>
  <c r="D19" i="1"/>
  <c r="G19" i="1" s="1"/>
  <c r="H9" i="1"/>
  <c r="G15" i="1"/>
  <c r="G16" i="1"/>
  <c r="G18" i="1"/>
  <c r="G22" i="1"/>
  <c r="G23" i="1"/>
  <c r="G24" i="1"/>
  <c r="G28" i="1"/>
  <c r="G29" i="1"/>
  <c r="G30" i="1"/>
  <c r="G31" i="1"/>
  <c r="G33" i="1"/>
  <c r="G34" i="1"/>
  <c r="G35" i="1"/>
  <c r="G36" i="1"/>
  <c r="G38" i="1"/>
  <c r="G40" i="1"/>
  <c r="G41" i="1"/>
  <c r="G43" i="1"/>
  <c r="G45" i="1"/>
  <c r="G46" i="1"/>
  <c r="G47" i="1"/>
  <c r="G50" i="1"/>
  <c r="G52" i="1"/>
  <c r="G10" i="1"/>
  <c r="G11" i="1"/>
  <c r="G12" i="1"/>
  <c r="G13" i="1"/>
  <c r="G9" i="1"/>
  <c r="H19" i="1" l="1"/>
  <c r="F51" i="1"/>
  <c r="E51" i="1"/>
  <c r="D51" i="1"/>
  <c r="F49" i="1"/>
  <c r="E49" i="1"/>
  <c r="D49" i="1"/>
  <c r="F44" i="1"/>
  <c r="D44" i="1"/>
  <c r="F42" i="1"/>
  <c r="H42" i="1"/>
  <c r="D42" i="1"/>
  <c r="F39" i="1"/>
  <c r="D39" i="1"/>
  <c r="F32" i="1"/>
  <c r="D32" i="1"/>
  <c r="F27" i="1"/>
  <c r="H27" i="1"/>
  <c r="D27" i="1"/>
  <c r="H21" i="1"/>
  <c r="F17" i="1"/>
  <c r="E17" i="1"/>
  <c r="D17" i="1"/>
  <c r="D8" i="1"/>
  <c r="D53" i="1" s="1"/>
  <c r="E53" i="1" l="1"/>
  <c r="F53" i="1"/>
  <c r="G39" i="1"/>
  <c r="H51" i="1"/>
  <c r="H49" i="1"/>
  <c r="H44" i="1"/>
  <c r="H39" i="1"/>
  <c r="H32" i="1"/>
  <c r="H17" i="1"/>
  <c r="H8" i="1"/>
  <c r="G44" i="1"/>
  <c r="G42" i="1"/>
  <c r="G27" i="1"/>
  <c r="G21" i="1"/>
  <c r="G17" i="1"/>
  <c r="G8" i="1"/>
  <c r="G32" i="1"/>
  <c r="G49" i="1"/>
  <c r="G51" i="1"/>
  <c r="H53" i="1" l="1"/>
  <c r="G53" i="1"/>
</calcChain>
</file>

<file path=xl/sharedStrings.xml><?xml version="1.0" encoding="utf-8"?>
<sst xmlns="http://schemas.openxmlformats.org/spreadsheetml/2006/main" count="235" uniqueCount="120">
  <si>
    <t>(в рублях)</t>
  </si>
  <si>
    <t>Наименование показателя</t>
  </si>
  <si>
    <t>Раздел</t>
  </si>
  <si>
    <t>Подраздел</t>
  </si>
  <si>
    <t>Процент исполнения к первоначальному бюджету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</si>
  <si>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</si>
  <si>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</si>
  <si>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</si>
  <si>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</si>
  <si>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</si>
  <si>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</si>
  <si>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</si>
  <si>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</si>
  <si>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</si>
  <si>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  
ОБЩЕГОСУДАРСТВЕННЫЕ ВОПРОСЫ
</t>
  </si>
  <si>
    <t>01</t>
  </si>
  <si>
    <t>00</t>
  </si>
  <si>
    <t xml:space="preserve">  
Функционирование высшего должностного лица субъекта Российской Федерации и муниципального образования
</t>
  </si>
  <si>
    <t>02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</si>
  <si>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</si>
  <si>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</si>
  <si>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</si>
  <si>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>04</t>
  </si>
  <si>
    <t xml:space="preserve">  
Судебная система
</t>
  </si>
  <si>
    <t>05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</si>
  <si>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</si>
  <si>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>06</t>
  </si>
  <si>
    <t xml:space="preserve">  
Резервные фонды
</t>
  </si>
  <si>
    <t>11</t>
  </si>
  <si>
    <t xml:space="preserve">  
Другие общегосударственные вопросы
</t>
  </si>
  <si>
    <t>13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</si>
  <si>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</si>
  <si>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</si>
  <si>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</si>
  <si>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</si>
  <si>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</si>
  <si>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>08</t>
  </si>
  <si>
    <t xml:space="preserve">  
Дорожное хозяйство (дорожные фонды)
</t>
  </si>
  <si>
    <t>09</t>
  </si>
  <si>
    <t xml:space="preserve">  
Другие вопросы в области национальной экономики
</t>
  </si>
  <si>
    <t>12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</si>
  <si>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</si>
  <si>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</si>
  <si>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</si>
  <si>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</si>
  <si>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</si>
  <si>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</si>
  <si>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>07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</si>
  <si>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</si>
  <si>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</si>
  <si>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</si>
  <si>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</si>
  <si>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</si>
  <si>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</si>
  <si>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</si>
  <si>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</si>
  <si>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</si>
  <si>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</si>
  <si>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</si>
  <si>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</si>
  <si>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>10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</si>
  <si>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</si>
  <si>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</si>
  <si>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</si>
  <si>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</si>
  <si>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</si>
  <si>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</si>
  <si>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</si>
  <si>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</si>
  <si>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Всего расходов:</t>
  </si>
  <si>
    <t>х</t>
  </si>
  <si>
    <t>Кассовое исполнение за 2024 год</t>
  </si>
  <si>
    <t>Примечание к гр. 8</t>
  </si>
  <si>
    <t>Примечание к гр. 7</t>
  </si>
  <si>
    <t>Сведения о расходах бюджета Пограничного муниципального округа в 2024 году по разделам и подразделам классификации расходов бюджетов в сравнении с первоначально утвержденными решением о бюджете значениями и с уточненными значениями с учетом внесенных изменений</t>
  </si>
  <si>
    <t>Процент исполнения к уточненному плану</t>
  </si>
  <si>
    <t>(7=6/4*100)</t>
  </si>
  <si>
    <t>(8=6/5*100)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</si>
  <si>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</si>
  <si>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</si>
  <si>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</si>
  <si>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Связь и информатика</t>
  </si>
  <si>
    <t xml:space="preserve">Первоначальный бюджет 2024 года </t>
  </si>
  <si>
    <t xml:space="preserve">Уточненный план 2024 года             </t>
  </si>
  <si>
    <t>(МПА от 01.12.2023                   № 202-МПА)</t>
  </si>
  <si>
    <r>
      <t xml:space="preserve"> (Сводная бюджетная роспись по состоянию на 31.12.2024 года) </t>
    </r>
    <r>
      <rPr>
        <i/>
        <sz val="10"/>
        <rFont val="Times New Roman"/>
        <family val="1"/>
        <charset val="204"/>
      </rPr>
      <t>Источник: форма по ОКУД 0503117</t>
    </r>
  </si>
  <si>
    <t>Превышение фактических расходов к первоначальному бюджету в связи с распределением дополнительных средств на индексацию оплаты труда с 01.12.2023 года и на выплату поощрения за счет иной дотации на поощрение управленческих команд по итогам за 2023 год</t>
  </si>
  <si>
    <t>-</t>
  </si>
  <si>
    <t>Неисполнение к уточненному плану за счет экономии по оплате труда в связи с наличием вакансий</t>
  </si>
  <si>
    <t xml:space="preserve">Перевыполнение к первоначальному плана в связи с корректировкой суммы субвенций из краевого бюджета на осуществление  полномочий по составлению (изменению) списков кандидатов в присяжные заседатели федеральных судов </t>
  </si>
  <si>
    <t xml:space="preserve">В первоначальном бюджете не предусматривались расходы на проведение дополнительных выборов депутата Думы Пограничного муниципального округа по одномандатному избирательному округу № 9 </t>
  </si>
  <si>
    <t xml:space="preserve">Средства  резервного фонда Администрации Пограничного муниципального округа частично остались невостребованными </t>
  </si>
  <si>
    <t>Превышение первоначального плана в связи с распределением дополнительных средств  за счет остатка бюджетных средств на начало 2024 года</t>
  </si>
  <si>
    <t>Неисполнение к уточненному плану за счет экономии по оплате труда в связи с наличием вакансий в отделах Администрации ПМО, за счет экономии сложившейся по результатам проведения конкурсных процедур</t>
  </si>
  <si>
    <t xml:space="preserve">Перевыполнение к первоначальному плана в связи с корректировкой суммы субвенций из краевого бюджета на осуществление первичного воинского учета на территориях, где отсутствуют военные комиссариаты </t>
  </si>
  <si>
    <t>Низкое исполнение к первоначальному плану связано с сокращением расходов за счет средств субсидий из краевого бюджета на  приобретение специализированной техники на условиях лизинга в целях         осуществления мероприятий по защите   населения и территории от чрезвычайных             ситуаций природного и техногенного характера</t>
  </si>
  <si>
    <t>Превышение первоначального плана в связи с распределением дополнительных средств  за счет остатка бюджетных средств на начало 2024 года на организацию транспортного обслуживания населения, а также в связи с корректировкой суммы субсидий из краевого бюджета на организацию транспортного обслуживания населения в границах муниципального образования</t>
  </si>
  <si>
    <t>Превышение первоначального плана в связи с распределением дополнительных средств  за счет остатка бюджетных средств на начало 2024 года на мероприятия по дорожной деятельности</t>
  </si>
  <si>
    <t>Низкое исполнение к плану  за счет экономии сложившейся по результатам проведения конкурсных процедур на проведение работ по отлову 66-ти бездомных животных (собак) (средства субвенций из краевого бюджета), а также по проведению кадастровых работ по формированию земельных участков (оплата по факту выполненных работ)</t>
  </si>
  <si>
    <t>В первоначальном бюджете не предусматривались расходы на установление сети «Интернет» в селе Жариково. На эти цели были выделены средства субсидий из краевого бюджета.</t>
  </si>
  <si>
    <t>В первоначальном бюджете не предусматривались  расходы на мероприятия по градостроительной деятельности и по поддержке среднего и малого предпринимательства. Средства распределены за счет остатка бюджетных  средств на начало  2024 года.</t>
  </si>
  <si>
    <t>Низкий процент исполнения к уточненному плану сложился по работам, связанным  с актуализацией (внесением изменений) в генеральный план и правила землепользования и застройки, так как оплата  произведена по  фактически выполненным работам.</t>
  </si>
  <si>
    <t xml:space="preserve">Превышение фактических расходов к первоначальному плану за  счет распределения дополнительных бюджетных средств на взносы в фонд капитального ремонта жилого фонда за квартиры, находящиеся в муниципальной казне  за счет остатка бюджетных средств на начало 2024 года  </t>
  </si>
  <si>
    <t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обеспечением населения качественными услугами ЖКХ</t>
  </si>
  <si>
    <t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благоустройством территории округа</t>
  </si>
  <si>
    <t xml:space="preserve">В первоначальном бюджете не предусматривались расходы на мероприятия для молодежи (акции, слеты, конкурсы для молодежи) </t>
  </si>
  <si>
    <t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повышением квалификации муниципальных служащих</t>
  </si>
  <si>
    <t>Превышение фактических расходов к первоначальному бюджету за  счет распределения остатка средств бюджета на начало года на обеспечение деятельности дошкольных учреждений (на текущий ремонт, обеспечение безопасности, питание детей и иные цели)</t>
  </si>
  <si>
    <t>Превышение фактических расходов к первоначальному бюджету за  счет распределения остатка средств бюджета на начало года на обеспечение деятельности образовательных учреждений (на текущий ремонт, обеспечение безопасности, питание детей в группах при школах и иные цели)</t>
  </si>
  <si>
    <t>Превышение фактических расходов к первоначальному бюджету за  счет увеличения расходов на организацию отдыха детей в летнее время, на мероприятия по выявлению одаренных детей,  на оплату труда работников муниципальных учреждений в связи с индексацией оплаты труда с 01.12.2023 года за  счет распределения остатка средств бюджета на начало года</t>
  </si>
  <si>
    <t>Низкое исполнение к первоначальному бюджету  в связи с присутствием в первоначальном плане расходов за счет субсидий из краевого бюджета на развитие сети учреждений культурно-досугового типа в размере 25 млн. руб., что соответствовало краевому бюджету (1 чтение). В течении 2024 года бюджет ПМО уточнен в соответствии с принятым краевым бюджетом на 2024, суммы на  развитие сети учреждений культурно-досугового типа исключены из расходов</t>
  </si>
  <si>
    <t>Низкое исполнение к уточненному плану сложилось по оплате труда и начислениям  в связи наличием вакантных должностей в отделе культуры администрации ПМО и в  Центре обеспечения деятельности культурных учреждений</t>
  </si>
  <si>
    <t xml:space="preserve">Превышение фактических расходов к первоначальному бюджету  в связи с распределением  дополнительных бюджетных ассигнований на финансирование муниципальной программы в сфере здравоохранения за счет остатка средств бюджета на начало 2024 года </t>
  </si>
  <si>
    <t>Низкое исполнение к уточненному бюджету в связи с оплатой  фактических расходов на оплату проживания медицинских работников «Поезд Здоровья»</t>
  </si>
  <si>
    <t xml:space="preserve">Превышение фактических расходов к первоначальному бюджету  в связи с распределением  дополнительных бюджетных ассигнований на доплаты к пенсиям муниципальных служащих (увеличение размера доплаты в связи с индексацией окладов с 01.12.2023)    за счет остатка средств бюджета на начало 2024 года </t>
  </si>
  <si>
    <t>Низкое исполнение к первоначальному плану связано с сокращением расходов за счет средств субвенций из краевого бюджета на обеспечение мер соц. поддержки педагогическим работникам в связи с отсутствием потребности</t>
  </si>
  <si>
    <t>Низкое исполнение к первоначальному плану в связи с сокращением сумм субвенций из краевого бюджета на обеспечение детей - сирот жилыми помещениями</t>
  </si>
  <si>
    <t>В первоначальном бюджете не предусматривались расходы на поддержку социально ориентированных некоммерческих организаций на территории Пограничного муниципального округа</t>
  </si>
  <si>
    <t>Превышение фактических расходов к первоначальному бюджету  в связи с распределением  дополнительных бюджетных ассигнований на мероприятия по физической культуре и спорту за счет остатка средств бюджета на начало 2024 года</t>
  </si>
  <si>
    <t>Низкое исполнение к уточненному бюджету в связи с оплатой по факту выполненных работ по замене бортов хоккейной коробки ДЮСШ (контракт расторгнут) и по укладке резинового покрытия на спортивной площадке в с.Нестеровка (окончание работ перенесено на 2025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</si>
</sst>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>
      <alignment horizontal="left" wrapText="1"/>
    </xf>
    <xf numFmtId="49" fontId="1" fillId="0" borderId="0">
      <alignment horizontal="center"/>
    </xf>
    <xf numFmtId="0" fontId="3" fillId="0" borderId="0"/>
    <xf numFmtId="0" fontId="1" fillId="0" borderId="1">
      <alignment horizontal="left"/>
    </xf>
    <xf numFmtId="49" fontId="1" fillId="0" borderId="1"/>
    <xf numFmtId="0" fontId="1" fillId="0" borderId="0"/>
    <xf numFmtId="49" fontId="1" fillId="0" borderId="2">
      <alignment horizontal="center" vertical="center" wrapText="1"/>
    </xf>
    <xf numFmtId="49" fontId="1" fillId="0" borderId="4">
      <alignment horizontal="center" vertical="center" wrapText="1"/>
    </xf>
    <xf numFmtId="49" fontId="1" fillId="0" borderId="5">
      <alignment horizontal="center" vertical="center" wrapText="1"/>
    </xf>
    <xf numFmtId="0" fontId="1" fillId="0" borderId="6">
      <alignment horizontal="left" wrapText="1" indent="2"/>
    </xf>
    <xf numFmtId="49" fontId="1" fillId="0" borderId="2">
      <alignment horizontal="center"/>
    </xf>
    <xf numFmtId="4" fontId="1" fillId="0" borderId="2">
      <alignment horizontal="right"/>
    </xf>
    <xf numFmtId="0" fontId="8" fillId="0" borderId="7">
      <alignment horizontal="left" wrapText="1"/>
    </xf>
    <xf numFmtId="49" fontId="1" fillId="0" borderId="8">
      <alignment horizontal="center" wrapText="1"/>
    </xf>
    <xf numFmtId="4" fontId="1" fillId="0" borderId="9">
      <alignment horizontal="right"/>
    </xf>
    <xf numFmtId="0" fontId="3" fillId="0" borderId="10"/>
    <xf numFmtId="0" fontId="1" fillId="0" borderId="10"/>
    <xf numFmtId="0" fontId="1" fillId="2" borderId="0"/>
  </cellStyleXfs>
  <cellXfs count="64">
    <xf numFmtId="0" fontId="0" fillId="0" borderId="0" xfId="0"/>
    <xf numFmtId="0" fontId="2" fillId="0" borderId="0" xfId="1" applyNumberFormat="1" applyFont="1" applyProtection="1">
      <alignment horizontal="left" wrapText="1"/>
    </xf>
    <xf numFmtId="49" fontId="2" fillId="0" borderId="0" xfId="2" applyNumberFormat="1" applyFont="1" applyProtection="1">
      <alignment horizontal="center"/>
    </xf>
    <xf numFmtId="49" fontId="2" fillId="0" borderId="0" xfId="2" applyNumberFormat="1" applyFont="1" applyAlignment="1" applyProtection="1"/>
    <xf numFmtId="0" fontId="2" fillId="0" borderId="0" xfId="3" applyNumberFormat="1" applyFont="1" applyProtection="1"/>
    <xf numFmtId="0" fontId="4" fillId="0" borderId="0" xfId="0" applyFont="1" applyProtection="1">
      <protection locked="0"/>
    </xf>
    <xf numFmtId="0" fontId="2" fillId="0" borderId="0" xfId="4" applyNumberFormat="1" applyFont="1" applyBorder="1" applyProtection="1">
      <alignment horizontal="left"/>
    </xf>
    <xf numFmtId="49" fontId="2" fillId="0" borderId="0" xfId="5" applyNumberFormat="1" applyFont="1" applyBorder="1" applyAlignment="1" applyProtection="1"/>
    <xf numFmtId="49" fontId="2" fillId="0" borderId="0" xfId="5" applyNumberFormat="1" applyFont="1" applyBorder="1" applyProtection="1"/>
    <xf numFmtId="0" fontId="2" fillId="0" borderId="0" xfId="6" applyNumberFormat="1" applyFont="1" applyProtection="1"/>
    <xf numFmtId="0" fontId="2" fillId="0" borderId="0" xfId="3" applyNumberFormat="1" applyFont="1" applyAlignment="1" applyProtection="1">
      <alignment horizontal="right"/>
    </xf>
    <xf numFmtId="0" fontId="4" fillId="0" borderId="0" xfId="0" applyFont="1" applyAlignment="1" applyProtection="1">
      <protection locked="0"/>
    </xf>
    <xf numFmtId="0" fontId="6" fillId="0" borderId="3" xfId="10" applyNumberFormat="1" applyFont="1" applyBorder="1" applyProtection="1">
      <alignment horizontal="left" wrapText="1" indent="2"/>
    </xf>
    <xf numFmtId="49" fontId="6" fillId="0" borderId="3" xfId="11" applyNumberFormat="1" applyFont="1" applyBorder="1" applyProtection="1">
      <alignment horizontal="center"/>
    </xf>
    <xf numFmtId="49" fontId="6" fillId="0" borderId="3" xfId="12" applyNumberFormat="1" applyFont="1" applyBorder="1" applyAlignment="1" applyProtection="1">
      <alignment horizontal="center"/>
    </xf>
    <xf numFmtId="4" fontId="6" fillId="0" borderId="3" xfId="12" applyNumberFormat="1" applyFont="1" applyBorder="1" applyProtection="1">
      <alignment horizontal="right"/>
    </xf>
    <xf numFmtId="0" fontId="7" fillId="0" borderId="0" xfId="0" applyFont="1" applyProtection="1">
      <protection locked="0"/>
    </xf>
    <xf numFmtId="0" fontId="2" fillId="0" borderId="3" xfId="10" applyNumberFormat="1" applyFont="1" applyBorder="1" applyProtection="1">
      <alignment horizontal="left" wrapText="1" indent="2"/>
    </xf>
    <xf numFmtId="49" fontId="2" fillId="0" borderId="3" xfId="11" applyNumberFormat="1" applyFont="1" applyBorder="1" applyProtection="1">
      <alignment horizontal="center"/>
    </xf>
    <xf numFmtId="49" fontId="2" fillId="0" borderId="3" xfId="12" applyNumberFormat="1" applyFont="1" applyBorder="1" applyAlignment="1" applyProtection="1">
      <alignment horizontal="center"/>
    </xf>
    <xf numFmtId="4" fontId="2" fillId="0" borderId="3" xfId="12" applyNumberFormat="1" applyFont="1" applyBorder="1" applyProtection="1">
      <alignment horizontal="right"/>
    </xf>
    <xf numFmtId="4" fontId="2" fillId="0" borderId="3" xfId="12" applyNumberFormat="1" applyFont="1" applyFill="1" applyBorder="1" applyProtection="1">
      <alignment horizontal="right"/>
    </xf>
    <xf numFmtId="0" fontId="6" fillId="0" borderId="3" xfId="13" applyNumberFormat="1" applyFont="1" applyBorder="1" applyProtection="1">
      <alignment horizontal="left" wrapText="1"/>
    </xf>
    <xf numFmtId="49" fontId="6" fillId="0" borderId="3" xfId="14" applyNumberFormat="1" applyFont="1" applyBorder="1" applyProtection="1">
      <alignment horizontal="center" wrapText="1"/>
    </xf>
    <xf numFmtId="4" fontId="6" fillId="0" borderId="3" xfId="15" applyNumberFormat="1" applyFont="1" applyBorder="1" applyAlignment="1" applyProtection="1">
      <alignment horizontal="center"/>
    </xf>
    <xf numFmtId="4" fontId="6" fillId="0" borderId="3" xfId="15" applyNumberFormat="1" applyFont="1" applyBorder="1" applyProtection="1">
      <alignment horizontal="right"/>
    </xf>
    <xf numFmtId="0" fontId="2" fillId="0" borderId="0" xfId="16" applyNumberFormat="1" applyFont="1" applyBorder="1" applyProtection="1"/>
    <xf numFmtId="0" fontId="2" fillId="0" borderId="0" xfId="17" applyNumberFormat="1" applyFont="1" applyBorder="1" applyAlignment="1" applyProtection="1"/>
    <xf numFmtId="0" fontId="2" fillId="0" borderId="0" xfId="17" applyNumberFormat="1" applyFont="1" applyBorder="1" applyProtection="1"/>
    <xf numFmtId="0" fontId="2" fillId="2" borderId="0" xfId="18" applyNumberFormat="1" applyFont="1" applyAlignment="1" applyProtection="1"/>
    <xf numFmtId="0" fontId="2" fillId="2" borderId="0" xfId="18" applyNumberFormat="1" applyFont="1" applyProtection="1"/>
    <xf numFmtId="49" fontId="2" fillId="0" borderId="12" xfId="7" applyNumberFormat="1" applyFont="1" applyBorder="1" applyAlignment="1" applyProtection="1">
      <alignment horizontal="center" vertical="center" wrapText="1"/>
    </xf>
    <xf numFmtId="49" fontId="2" fillId="0" borderId="12" xfId="9" applyNumberFormat="1" applyFont="1" applyBorder="1" applyAlignment="1" applyProtection="1">
      <alignment horizontal="center" vertical="center" wrapText="1"/>
    </xf>
    <xf numFmtId="49" fontId="2" fillId="0" borderId="12" xfId="7" applyFont="1" applyBorder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3" xfId="10" applyNumberFormat="1" applyFont="1" applyBorder="1" applyAlignment="1" applyProtection="1">
      <alignment horizontal="left" vertical="center" wrapText="1" indent="2"/>
    </xf>
    <xf numFmtId="0" fontId="6" fillId="0" borderId="3" xfId="10" applyNumberFormat="1" applyFont="1" applyBorder="1" applyAlignment="1" applyProtection="1">
      <alignment horizontal="left" vertical="center" wrapText="1" indent="2"/>
    </xf>
    <xf numFmtId="49" fontId="2" fillId="0" borderId="0" xfId="2" applyNumberFormat="1" applyFont="1" applyFill="1" applyProtection="1">
      <alignment horizontal="center"/>
    </xf>
    <xf numFmtId="49" fontId="2" fillId="0" borderId="0" xfId="5" applyNumberFormat="1" applyFont="1" applyFill="1" applyBorder="1" applyProtection="1"/>
    <xf numFmtId="49" fontId="2" fillId="0" borderId="12" xfId="9" applyNumberFormat="1" applyFont="1" applyFill="1" applyBorder="1" applyAlignment="1" applyProtection="1">
      <alignment horizontal="center" vertical="center" wrapText="1"/>
    </xf>
    <xf numFmtId="4" fontId="6" fillId="0" borderId="3" xfId="12" applyNumberFormat="1" applyFont="1" applyFill="1" applyBorder="1" applyProtection="1">
      <alignment horizontal="right"/>
    </xf>
    <xf numFmtId="4" fontId="6" fillId="0" borderId="3" xfId="15" applyNumberFormat="1" applyFont="1" applyFill="1" applyBorder="1" applyProtection="1">
      <alignment horizontal="right"/>
    </xf>
    <xf numFmtId="0" fontId="2" fillId="0" borderId="0" xfId="17" applyNumberFormat="1" applyFont="1" applyFill="1" applyBorder="1" applyProtection="1"/>
    <xf numFmtId="0" fontId="2" fillId="0" borderId="0" xfId="18" applyNumberFormat="1" applyFont="1" applyFill="1" applyProtection="1"/>
    <xf numFmtId="0" fontId="4" fillId="0" borderId="0" xfId="0" applyFont="1" applyFill="1" applyProtection="1">
      <protection locked="0"/>
    </xf>
    <xf numFmtId="0" fontId="4" fillId="0" borderId="12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4" fontId="2" fillId="0" borderId="3" xfId="12" applyNumberFormat="1" applyFont="1" applyBorder="1" applyAlignment="1" applyProtection="1">
      <alignment horizontal="center" vertical="center"/>
    </xf>
    <xf numFmtId="4" fontId="2" fillId="0" borderId="3" xfId="12" applyNumberFormat="1" applyFont="1" applyBorder="1" applyAlignment="1" applyProtection="1">
      <alignment vertical="center" wrapText="1"/>
    </xf>
    <xf numFmtId="4" fontId="2" fillId="0" borderId="3" xfId="12" applyNumberFormat="1" applyFont="1" applyBorder="1" applyAlignment="1" applyProtection="1">
      <alignment horizontal="left" vertical="center" wrapText="1"/>
    </xf>
    <xf numFmtId="4" fontId="2" fillId="0" borderId="3" xfId="12" applyNumberFormat="1" applyFont="1" applyBorder="1" applyAlignment="1" applyProtection="1">
      <alignment horizontal="left" wrapText="1"/>
    </xf>
    <xf numFmtId="4" fontId="2" fillId="0" borderId="3" xfId="12" applyNumberFormat="1" applyFont="1" applyBorder="1" applyAlignment="1" applyProtection="1">
      <alignment horizontal="center"/>
    </xf>
    <xf numFmtId="4" fontId="6" fillId="0" borderId="3" xfId="12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49" fontId="2" fillId="0" borderId="3" xfId="7" applyNumberFormat="1" applyFont="1" applyBorder="1" applyProtection="1">
      <alignment horizontal="center" vertical="center" wrapText="1"/>
    </xf>
    <xf numFmtId="49" fontId="2" fillId="0" borderId="11" xfId="7" applyFont="1" applyBorder="1">
      <alignment horizontal="center" vertical="center" wrapText="1"/>
    </xf>
    <xf numFmtId="49" fontId="2" fillId="0" borderId="3" xfId="7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0" borderId="3" xfId="7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2" fillId="0" borderId="3" xfId="8" applyNumberFormat="1" applyFont="1" applyBorder="1" applyAlignment="1" applyProtection="1">
      <alignment horizontal="center" vertical="center" wrapText="1"/>
    </xf>
    <xf numFmtId="4" fontId="2" fillId="3" borderId="3" xfId="12" applyNumberFormat="1" applyFont="1" applyFill="1" applyBorder="1" applyAlignment="1" applyProtection="1">
      <alignment horizontal="left" vertical="center" wrapText="1"/>
    </xf>
  </cellXfs>
  <cellStyles count="19">
    <cellStyle name="xl25" xfId="6"/>
    <cellStyle name="xl27" xfId="3"/>
    <cellStyle name="xl28" xfId="7"/>
    <cellStyle name="xl31" xfId="10"/>
    <cellStyle name="xl38" xfId="17"/>
    <cellStyle name="xl43" xfId="11"/>
    <cellStyle name="xl44" xfId="8"/>
    <cellStyle name="xl45" xfId="9"/>
    <cellStyle name="xl46" xfId="12"/>
    <cellStyle name="xl47" xfId="18"/>
    <cellStyle name="xl81" xfId="2"/>
    <cellStyle name="xl82" xfId="1"/>
    <cellStyle name="xl83" xfId="4"/>
    <cellStyle name="xl86" xfId="13"/>
    <cellStyle name="xl91" xfId="16"/>
    <cellStyle name="xl93" xfId="14"/>
    <cellStyle name="xl94" xfId="5"/>
    <cellStyle name="xl96" xf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Normal="100" zoomScaleSheetLayoutView="100" workbookViewId="0">
      <selection activeCell="D50" sqref="D50"/>
    </sheetView>
  </sheetViews>
  <sheetFormatPr defaultColWidth="9.140625" defaultRowHeight="12.75" x14ac:dyDescent="0.2"/>
  <cols>
    <col min="1" max="1" width="42.140625" style="5" customWidth="1"/>
    <col min="2" max="2" width="8.5703125" style="5" customWidth="1"/>
    <col min="3" max="3" width="9.7109375" style="11" customWidth="1"/>
    <col min="4" max="4" width="14.85546875" style="44" customWidth="1"/>
    <col min="5" max="5" width="15.140625" style="5" customWidth="1"/>
    <col min="6" max="6" width="15.5703125" style="5" customWidth="1"/>
    <col min="7" max="7" width="15.42578125" style="5" customWidth="1"/>
    <col min="8" max="8" width="13.7109375" style="5" customWidth="1"/>
    <col min="9" max="9" width="24.28515625" style="5" customWidth="1"/>
    <col min="10" max="10" width="25.140625" style="5" customWidth="1"/>
    <col min="11" max="16384" width="9.140625" style="5"/>
  </cols>
  <sheetData>
    <row r="1" spans="1:10" ht="7.5" customHeight="1" x14ac:dyDescent="0.2">
      <c r="A1" s="1"/>
      <c r="B1" s="2"/>
      <c r="C1" s="3"/>
      <c r="D1" s="37"/>
      <c r="E1" s="2"/>
      <c r="F1" s="2"/>
      <c r="G1" s="2"/>
      <c r="H1" s="4"/>
      <c r="I1" s="4"/>
      <c r="J1" s="4"/>
    </row>
    <row r="2" spans="1:10" ht="35.25" customHeight="1" x14ac:dyDescent="0.25">
      <c r="A2" s="53" t="s">
        <v>74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12.95" customHeight="1" x14ac:dyDescent="0.2">
      <c r="A3" s="6"/>
      <c r="B3" s="6"/>
      <c r="C3" s="7"/>
      <c r="D3" s="38"/>
      <c r="E3" s="8"/>
      <c r="F3" s="9"/>
      <c r="G3" s="9"/>
      <c r="H3" s="4"/>
      <c r="I3" s="10"/>
      <c r="J3" s="10" t="s">
        <v>0</v>
      </c>
    </row>
    <row r="4" spans="1:10" ht="11.45" customHeight="1" x14ac:dyDescent="0.2">
      <c r="A4" s="56" t="s">
        <v>1</v>
      </c>
      <c r="B4" s="56" t="s">
        <v>2</v>
      </c>
      <c r="C4" s="58" t="s">
        <v>3</v>
      </c>
      <c r="D4" s="60" t="s">
        <v>82</v>
      </c>
      <c r="E4" s="58" t="s">
        <v>83</v>
      </c>
      <c r="F4" s="58" t="s">
        <v>71</v>
      </c>
      <c r="G4" s="62" t="s">
        <v>4</v>
      </c>
      <c r="H4" s="62" t="s">
        <v>75</v>
      </c>
      <c r="I4" s="62" t="s">
        <v>73</v>
      </c>
      <c r="J4" s="62" t="s">
        <v>72</v>
      </c>
    </row>
    <row r="5" spans="1:10" ht="49.5" customHeight="1" x14ac:dyDescent="0.2">
      <c r="A5" s="57"/>
      <c r="B5" s="57"/>
      <c r="C5" s="59"/>
      <c r="D5" s="61"/>
      <c r="E5" s="59"/>
      <c r="F5" s="59"/>
      <c r="G5" s="59"/>
      <c r="H5" s="59"/>
      <c r="I5" s="59"/>
      <c r="J5" s="59"/>
    </row>
    <row r="6" spans="1:10" ht="105" customHeight="1" x14ac:dyDescent="0.2">
      <c r="A6" s="33"/>
      <c r="B6" s="33"/>
      <c r="C6" s="34"/>
      <c r="D6" s="46" t="s">
        <v>84</v>
      </c>
      <c r="E6" s="45" t="s">
        <v>85</v>
      </c>
      <c r="F6" s="34"/>
      <c r="G6" s="45" t="s">
        <v>76</v>
      </c>
      <c r="H6" s="45" t="s">
        <v>77</v>
      </c>
      <c r="I6" s="34"/>
      <c r="J6" s="34"/>
    </row>
    <row r="7" spans="1:10" s="11" customFormat="1" ht="11.45" customHeight="1" x14ac:dyDescent="0.2">
      <c r="A7" s="31" t="s">
        <v>5</v>
      </c>
      <c r="B7" s="31" t="s">
        <v>6</v>
      </c>
      <c r="C7" s="32" t="s">
        <v>7</v>
      </c>
      <c r="D7" s="39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13</v>
      </c>
    </row>
    <row r="8" spans="1:10" s="16" customFormat="1" ht="30" customHeight="1" x14ac:dyDescent="0.2">
      <c r="A8" s="12" t="s">
        <v>14</v>
      </c>
      <c r="B8" s="13" t="s">
        <v>15</v>
      </c>
      <c r="C8" s="14" t="s">
        <v>16</v>
      </c>
      <c r="D8" s="40">
        <f>D9+D10+D11+D12+D13+D15+D16</f>
        <v>139418598.75999999</v>
      </c>
      <c r="E8" s="15">
        <f>E9+E10+E11+E12+E13+E14+E15+E16</f>
        <v>185905134.47</v>
      </c>
      <c r="F8" s="15">
        <f>F9+F10+F11+F12+F13+F14+F15+F16</f>
        <v>162597638.37</v>
      </c>
      <c r="G8" s="20">
        <f>F8/D8*100</f>
        <v>116.62550033937811</v>
      </c>
      <c r="H8" s="20">
        <f>F8/E8*100</f>
        <v>87.46269371932749</v>
      </c>
      <c r="I8" s="15"/>
      <c r="J8" s="15"/>
    </row>
    <row r="9" spans="1:10" ht="155.25" customHeight="1" x14ac:dyDescent="0.2">
      <c r="A9" s="35" t="s">
        <v>17</v>
      </c>
      <c r="B9" s="18" t="s">
        <v>15</v>
      </c>
      <c r="C9" s="19" t="s">
        <v>18</v>
      </c>
      <c r="D9" s="21">
        <v>2950475</v>
      </c>
      <c r="E9" s="20">
        <v>3727235.73</v>
      </c>
      <c r="F9" s="20">
        <v>3696039.52</v>
      </c>
      <c r="G9" s="20">
        <f>F9/D9*100</f>
        <v>125.26930477296028</v>
      </c>
      <c r="H9" s="20">
        <f>F9/E9*100</f>
        <v>99.163020204252021</v>
      </c>
      <c r="I9" s="49" t="s">
        <v>86</v>
      </c>
      <c r="J9" s="47" t="s">
        <v>87</v>
      </c>
    </row>
    <row r="10" spans="1:10" ht="63" customHeight="1" x14ac:dyDescent="0.2">
      <c r="A10" s="35" t="s">
        <v>19</v>
      </c>
      <c r="B10" s="18" t="s">
        <v>15</v>
      </c>
      <c r="C10" s="19" t="s">
        <v>20</v>
      </c>
      <c r="D10" s="21">
        <v>4811439</v>
      </c>
      <c r="E10" s="20">
        <v>5700315</v>
      </c>
      <c r="F10" s="20">
        <v>5000216.1100000003</v>
      </c>
      <c r="G10" s="20">
        <f t="shared" ref="G10:G53" si="0">F10/D10*100</f>
        <v>103.92350625249536</v>
      </c>
      <c r="H10" s="20">
        <f t="shared" ref="H10:H52" si="1">F10/E10*100</f>
        <v>87.718242062061492</v>
      </c>
      <c r="I10" s="47" t="s">
        <v>87</v>
      </c>
      <c r="J10" s="49" t="s">
        <v>88</v>
      </c>
    </row>
    <row r="11" spans="1:10" ht="69" customHeight="1" x14ac:dyDescent="0.2">
      <c r="A11" s="35" t="s">
        <v>21</v>
      </c>
      <c r="B11" s="18" t="s">
        <v>15</v>
      </c>
      <c r="C11" s="19" t="s">
        <v>22</v>
      </c>
      <c r="D11" s="21">
        <v>16686017</v>
      </c>
      <c r="E11" s="20">
        <v>19152708.050000001</v>
      </c>
      <c r="F11" s="20">
        <v>17411148.489999998</v>
      </c>
      <c r="G11" s="20">
        <f t="shared" si="0"/>
        <v>104.34574344494554</v>
      </c>
      <c r="H11" s="20">
        <f t="shared" si="1"/>
        <v>90.906980070632869</v>
      </c>
      <c r="I11" s="47" t="s">
        <v>87</v>
      </c>
      <c r="J11" s="49" t="s">
        <v>88</v>
      </c>
    </row>
    <row r="12" spans="1:10" ht="135.75" customHeight="1" x14ac:dyDescent="0.2">
      <c r="A12" s="35" t="s">
        <v>23</v>
      </c>
      <c r="B12" s="18" t="s">
        <v>15</v>
      </c>
      <c r="C12" s="19" t="s">
        <v>24</v>
      </c>
      <c r="D12" s="21">
        <v>4997</v>
      </c>
      <c r="E12" s="20">
        <v>18260</v>
      </c>
      <c r="F12" s="20">
        <v>18260</v>
      </c>
      <c r="G12" s="20">
        <f t="shared" si="0"/>
        <v>365.41925155093054</v>
      </c>
      <c r="H12" s="20">
        <f t="shared" si="1"/>
        <v>100</v>
      </c>
      <c r="I12" s="48" t="s">
        <v>89</v>
      </c>
      <c r="J12" s="47" t="s">
        <v>87</v>
      </c>
    </row>
    <row r="13" spans="1:10" ht="58.5" customHeight="1" x14ac:dyDescent="0.2">
      <c r="A13" s="35" t="s">
        <v>25</v>
      </c>
      <c r="B13" s="18" t="s">
        <v>15</v>
      </c>
      <c r="C13" s="19" t="s">
        <v>26</v>
      </c>
      <c r="D13" s="21">
        <v>8746296.7599999998</v>
      </c>
      <c r="E13" s="20">
        <v>10512547.189999999</v>
      </c>
      <c r="F13" s="20">
        <v>9002289.9399999995</v>
      </c>
      <c r="G13" s="20">
        <f t="shared" si="0"/>
        <v>102.92687507666957</v>
      </c>
      <c r="H13" s="20">
        <f t="shared" si="1"/>
        <v>85.633764845910761</v>
      </c>
      <c r="I13" s="47" t="s">
        <v>87</v>
      </c>
      <c r="J13" s="49" t="s">
        <v>88</v>
      </c>
    </row>
    <row r="14" spans="1:10" ht="126.75" customHeight="1" x14ac:dyDescent="0.2">
      <c r="A14" s="35" t="s">
        <v>78</v>
      </c>
      <c r="B14" s="18" t="s">
        <v>15</v>
      </c>
      <c r="C14" s="19" t="s">
        <v>47</v>
      </c>
      <c r="D14" s="21">
        <v>0</v>
      </c>
      <c r="E14" s="20">
        <v>1070300</v>
      </c>
      <c r="F14" s="20">
        <v>1070300</v>
      </c>
      <c r="G14" s="47" t="s">
        <v>87</v>
      </c>
      <c r="H14" s="20">
        <f t="shared" si="1"/>
        <v>100</v>
      </c>
      <c r="I14" s="49" t="s">
        <v>90</v>
      </c>
      <c r="J14" s="47" t="s">
        <v>87</v>
      </c>
    </row>
    <row r="15" spans="1:10" ht="88.5" customHeight="1" x14ac:dyDescent="0.2">
      <c r="A15" s="35" t="s">
        <v>27</v>
      </c>
      <c r="B15" s="18" t="s">
        <v>15</v>
      </c>
      <c r="C15" s="19" t="s">
        <v>28</v>
      </c>
      <c r="D15" s="21">
        <v>300000</v>
      </c>
      <c r="E15" s="20">
        <v>10280719.5</v>
      </c>
      <c r="F15" s="20">
        <v>0</v>
      </c>
      <c r="G15" s="20">
        <f t="shared" si="0"/>
        <v>0</v>
      </c>
      <c r="H15" s="20">
        <f t="shared" si="1"/>
        <v>0</v>
      </c>
      <c r="I15" s="49" t="s">
        <v>91</v>
      </c>
      <c r="J15" s="49" t="s">
        <v>91</v>
      </c>
    </row>
    <row r="16" spans="1:10" ht="110.25" customHeight="1" x14ac:dyDescent="0.2">
      <c r="A16" s="35" t="s">
        <v>29</v>
      </c>
      <c r="B16" s="18" t="s">
        <v>15</v>
      </c>
      <c r="C16" s="19" t="s">
        <v>30</v>
      </c>
      <c r="D16" s="21">
        <v>105919374</v>
      </c>
      <c r="E16" s="20">
        <v>135443049</v>
      </c>
      <c r="F16" s="20">
        <v>126399384.31</v>
      </c>
      <c r="G16" s="20">
        <f t="shared" si="0"/>
        <v>119.33547144075834</v>
      </c>
      <c r="H16" s="20">
        <f t="shared" si="1"/>
        <v>93.322902314462809</v>
      </c>
      <c r="I16" s="49" t="s">
        <v>92</v>
      </c>
      <c r="J16" s="49" t="s">
        <v>93</v>
      </c>
    </row>
    <row r="17" spans="1:10" s="16" customFormat="1" ht="29.25" customHeight="1" x14ac:dyDescent="0.2">
      <c r="A17" s="36" t="s">
        <v>31</v>
      </c>
      <c r="B17" s="13" t="s">
        <v>18</v>
      </c>
      <c r="C17" s="14" t="s">
        <v>16</v>
      </c>
      <c r="D17" s="40">
        <f>D18</f>
        <v>451128</v>
      </c>
      <c r="E17" s="15">
        <f t="shared" ref="E17:F17" si="2">E18</f>
        <v>598758</v>
      </c>
      <c r="F17" s="15">
        <f t="shared" si="2"/>
        <v>598758</v>
      </c>
      <c r="G17" s="20">
        <f t="shared" si="0"/>
        <v>132.72463691014525</v>
      </c>
      <c r="H17" s="20">
        <f t="shared" si="1"/>
        <v>100</v>
      </c>
      <c r="I17" s="15"/>
      <c r="J17" s="15"/>
    </row>
    <row r="18" spans="1:10" ht="127.5" x14ac:dyDescent="0.2">
      <c r="A18" s="35" t="s">
        <v>32</v>
      </c>
      <c r="B18" s="18" t="s">
        <v>18</v>
      </c>
      <c r="C18" s="19" t="s">
        <v>20</v>
      </c>
      <c r="D18" s="21">
        <v>451128</v>
      </c>
      <c r="E18" s="20">
        <v>598758</v>
      </c>
      <c r="F18" s="20">
        <v>598758</v>
      </c>
      <c r="G18" s="20">
        <f t="shared" si="0"/>
        <v>132.72463691014525</v>
      </c>
      <c r="H18" s="20">
        <f t="shared" si="1"/>
        <v>100</v>
      </c>
      <c r="I18" s="48" t="s">
        <v>94</v>
      </c>
      <c r="J18" s="47" t="s">
        <v>87</v>
      </c>
    </row>
    <row r="19" spans="1:10" ht="37.5" customHeight="1" x14ac:dyDescent="0.2">
      <c r="A19" s="36" t="s">
        <v>79</v>
      </c>
      <c r="B19" s="18" t="s">
        <v>20</v>
      </c>
      <c r="C19" s="19" t="s">
        <v>16</v>
      </c>
      <c r="D19" s="40">
        <f>D20</f>
        <v>15246444.859999999</v>
      </c>
      <c r="E19" s="40">
        <f t="shared" ref="E19:F19" si="3">E20</f>
        <v>94000</v>
      </c>
      <c r="F19" s="40">
        <f t="shared" si="3"/>
        <v>94000</v>
      </c>
      <c r="G19" s="20">
        <f t="shared" ref="G19:G20" si="4">F19/D19*100</f>
        <v>0.61653717219425275</v>
      </c>
      <c r="H19" s="20">
        <f t="shared" si="1"/>
        <v>100</v>
      </c>
      <c r="I19" s="20"/>
      <c r="J19" s="20"/>
    </row>
    <row r="20" spans="1:10" ht="173.25" customHeight="1" x14ac:dyDescent="0.2">
      <c r="A20" s="35" t="s">
        <v>80</v>
      </c>
      <c r="B20" s="18" t="s">
        <v>20</v>
      </c>
      <c r="C20" s="19" t="s">
        <v>60</v>
      </c>
      <c r="D20" s="21">
        <v>15246444.859999999</v>
      </c>
      <c r="E20" s="20">
        <v>94000</v>
      </c>
      <c r="F20" s="20">
        <v>94000</v>
      </c>
      <c r="G20" s="20">
        <f t="shared" si="4"/>
        <v>0.61653717219425275</v>
      </c>
      <c r="H20" s="20">
        <f t="shared" si="1"/>
        <v>100</v>
      </c>
      <c r="I20" s="48" t="s">
        <v>95</v>
      </c>
      <c r="J20" s="47" t="s">
        <v>87</v>
      </c>
    </row>
    <row r="21" spans="1:10" s="16" customFormat="1" ht="38.25" x14ac:dyDescent="0.2">
      <c r="A21" s="12" t="s">
        <v>33</v>
      </c>
      <c r="B21" s="13" t="s">
        <v>22</v>
      </c>
      <c r="C21" s="14" t="s">
        <v>16</v>
      </c>
      <c r="D21" s="15">
        <f>D22+D23+D24+D25+D26</f>
        <v>227744849.97</v>
      </c>
      <c r="E21" s="15">
        <f>E22+E23+E24+E25+E26</f>
        <v>278975060.03999996</v>
      </c>
      <c r="F21" s="15">
        <f>F22+F23+F24+F25+F26</f>
        <v>277161757.19</v>
      </c>
      <c r="G21" s="20">
        <f t="shared" si="0"/>
        <v>121.6983642995701</v>
      </c>
      <c r="H21" s="20">
        <f t="shared" si="1"/>
        <v>99.350012560355765</v>
      </c>
      <c r="I21" s="15"/>
      <c r="J21" s="15"/>
    </row>
    <row r="22" spans="1:10" ht="177.75" customHeight="1" x14ac:dyDescent="0.2">
      <c r="A22" s="35" t="s">
        <v>34</v>
      </c>
      <c r="B22" s="18" t="s">
        <v>22</v>
      </c>
      <c r="C22" s="19" t="s">
        <v>24</v>
      </c>
      <c r="D22" s="21">
        <v>2478689.56</v>
      </c>
      <c r="E22" s="20">
        <v>2611240.6</v>
      </c>
      <c r="F22" s="20">
        <v>2187132.5499999998</v>
      </c>
      <c r="G22" s="20">
        <f t="shared" si="0"/>
        <v>88.237453584143054</v>
      </c>
      <c r="H22" s="20">
        <f t="shared" si="1"/>
        <v>83.758369489199879</v>
      </c>
      <c r="I22" s="50" t="s">
        <v>98</v>
      </c>
      <c r="J22" s="49" t="s">
        <v>98</v>
      </c>
    </row>
    <row r="23" spans="1:10" ht="224.25" customHeight="1" x14ac:dyDescent="0.2">
      <c r="A23" s="17" t="s">
        <v>35</v>
      </c>
      <c r="B23" s="18" t="s">
        <v>22</v>
      </c>
      <c r="C23" s="19" t="s">
        <v>36</v>
      </c>
      <c r="D23" s="21">
        <v>5225007.0199999996</v>
      </c>
      <c r="E23" s="20">
        <v>7669265.0499999998</v>
      </c>
      <c r="F23" s="20">
        <v>7406542.5599999996</v>
      </c>
      <c r="G23" s="20">
        <f t="shared" si="0"/>
        <v>141.75182026836779</v>
      </c>
      <c r="H23" s="20">
        <f t="shared" si="1"/>
        <v>96.574345934230038</v>
      </c>
      <c r="I23" s="49" t="s">
        <v>96</v>
      </c>
      <c r="J23" s="47" t="s">
        <v>87</v>
      </c>
    </row>
    <row r="24" spans="1:10" ht="108" customHeight="1" x14ac:dyDescent="0.2">
      <c r="A24" s="17" t="s">
        <v>37</v>
      </c>
      <c r="B24" s="18" t="s">
        <v>22</v>
      </c>
      <c r="C24" s="19" t="s">
        <v>38</v>
      </c>
      <c r="D24" s="21">
        <v>220041153.38999999</v>
      </c>
      <c r="E24" s="20">
        <v>257846554.38999999</v>
      </c>
      <c r="F24" s="20">
        <v>256903082.08000001</v>
      </c>
      <c r="G24" s="20">
        <f t="shared" si="0"/>
        <v>116.75228843427578</v>
      </c>
      <c r="H24" s="20">
        <f t="shared" si="1"/>
        <v>99.634095436244237</v>
      </c>
      <c r="I24" s="49" t="s">
        <v>97</v>
      </c>
      <c r="J24" s="47" t="s">
        <v>87</v>
      </c>
    </row>
    <row r="25" spans="1:10" ht="93.75" customHeight="1" x14ac:dyDescent="0.2">
      <c r="A25" s="35" t="s">
        <v>81</v>
      </c>
      <c r="B25" s="18" t="s">
        <v>22</v>
      </c>
      <c r="C25" s="19" t="s">
        <v>60</v>
      </c>
      <c r="D25" s="21">
        <v>0</v>
      </c>
      <c r="E25" s="20">
        <v>10500000</v>
      </c>
      <c r="F25" s="20">
        <v>10500000</v>
      </c>
      <c r="G25" s="51" t="s">
        <v>87</v>
      </c>
      <c r="H25" s="20">
        <f t="shared" si="1"/>
        <v>100</v>
      </c>
      <c r="I25" s="49" t="s">
        <v>99</v>
      </c>
      <c r="J25" s="47" t="s">
        <v>87</v>
      </c>
    </row>
    <row r="26" spans="1:10" ht="140.25" x14ac:dyDescent="0.2">
      <c r="A26" s="17" t="s">
        <v>39</v>
      </c>
      <c r="B26" s="18" t="s">
        <v>22</v>
      </c>
      <c r="C26" s="19" t="s">
        <v>40</v>
      </c>
      <c r="D26" s="21">
        <v>0</v>
      </c>
      <c r="E26" s="20">
        <v>348000</v>
      </c>
      <c r="F26" s="20">
        <v>165000</v>
      </c>
      <c r="G26" s="51" t="s">
        <v>87</v>
      </c>
      <c r="H26" s="20">
        <f t="shared" si="1"/>
        <v>47.413793103448278</v>
      </c>
      <c r="I26" s="49" t="s">
        <v>100</v>
      </c>
      <c r="J26" s="49" t="s">
        <v>101</v>
      </c>
    </row>
    <row r="27" spans="1:10" s="16" customFormat="1" ht="51" x14ac:dyDescent="0.2">
      <c r="A27" s="12" t="s">
        <v>41</v>
      </c>
      <c r="B27" s="13" t="s">
        <v>24</v>
      </c>
      <c r="C27" s="14" t="s">
        <v>16</v>
      </c>
      <c r="D27" s="40">
        <f>D28+D29+D30+D31</f>
        <v>54222001.170000002</v>
      </c>
      <c r="E27" s="15">
        <f>E28+E29+E30+E31</f>
        <v>105963037.23999999</v>
      </c>
      <c r="F27" s="15">
        <f>F28+F29+F30+F31</f>
        <v>103722441.48</v>
      </c>
      <c r="G27" s="20">
        <f t="shared" si="0"/>
        <v>191.29216783202691</v>
      </c>
      <c r="H27" s="20">
        <f t="shared" si="1"/>
        <v>97.885493075358738</v>
      </c>
      <c r="I27" s="15"/>
      <c r="J27" s="52"/>
    </row>
    <row r="28" spans="1:10" ht="153" x14ac:dyDescent="0.2">
      <c r="A28" s="17" t="s">
        <v>42</v>
      </c>
      <c r="B28" s="18" t="s">
        <v>24</v>
      </c>
      <c r="C28" s="19" t="s">
        <v>15</v>
      </c>
      <c r="D28" s="21">
        <v>600000</v>
      </c>
      <c r="E28" s="20">
        <v>723956.78</v>
      </c>
      <c r="F28" s="20">
        <v>721507.13</v>
      </c>
      <c r="G28" s="20">
        <f t="shared" si="0"/>
        <v>120.25118833333333</v>
      </c>
      <c r="H28" s="20">
        <f t="shared" si="1"/>
        <v>99.661630353126867</v>
      </c>
      <c r="I28" s="49" t="s">
        <v>102</v>
      </c>
      <c r="J28" s="47" t="s">
        <v>87</v>
      </c>
    </row>
    <row r="29" spans="1:10" ht="127.5" x14ac:dyDescent="0.2">
      <c r="A29" s="17" t="s">
        <v>43</v>
      </c>
      <c r="B29" s="18" t="s">
        <v>24</v>
      </c>
      <c r="C29" s="19" t="s">
        <v>18</v>
      </c>
      <c r="D29" s="21">
        <v>2753549.21</v>
      </c>
      <c r="E29" s="20">
        <v>30251017.399999999</v>
      </c>
      <c r="F29" s="20">
        <v>30003912.239999998</v>
      </c>
      <c r="G29" s="20">
        <f t="shared" si="0"/>
        <v>1089.6450345261851</v>
      </c>
      <c r="H29" s="20">
        <f t="shared" si="1"/>
        <v>99.183150911149184</v>
      </c>
      <c r="I29" s="49" t="s">
        <v>103</v>
      </c>
      <c r="J29" s="47" t="s">
        <v>87</v>
      </c>
    </row>
    <row r="30" spans="1:10" ht="121.5" customHeight="1" x14ac:dyDescent="0.2">
      <c r="A30" s="17" t="s">
        <v>44</v>
      </c>
      <c r="B30" s="18" t="s">
        <v>24</v>
      </c>
      <c r="C30" s="19" t="s">
        <v>20</v>
      </c>
      <c r="D30" s="21">
        <v>50847581.789999999</v>
      </c>
      <c r="E30" s="20">
        <v>74967192.890000001</v>
      </c>
      <c r="F30" s="20">
        <v>72976151.939999998</v>
      </c>
      <c r="G30" s="20">
        <f t="shared" si="0"/>
        <v>143.51941502624604</v>
      </c>
      <c r="H30" s="20">
        <f t="shared" si="1"/>
        <v>97.344116975379507</v>
      </c>
      <c r="I30" s="49" t="s">
        <v>104</v>
      </c>
      <c r="J30" s="47" t="s">
        <v>87</v>
      </c>
    </row>
    <row r="31" spans="1:10" ht="51" x14ac:dyDescent="0.2">
      <c r="A31" s="17" t="s">
        <v>45</v>
      </c>
      <c r="B31" s="18" t="s">
        <v>24</v>
      </c>
      <c r="C31" s="19" t="s">
        <v>24</v>
      </c>
      <c r="D31" s="21">
        <v>20870.169999999998</v>
      </c>
      <c r="E31" s="20">
        <v>20870.169999999998</v>
      </c>
      <c r="F31" s="20">
        <v>20870.169999999998</v>
      </c>
      <c r="G31" s="20">
        <f t="shared" si="0"/>
        <v>100</v>
      </c>
      <c r="H31" s="20">
        <f t="shared" si="1"/>
        <v>100</v>
      </c>
      <c r="I31" s="47" t="s">
        <v>87</v>
      </c>
      <c r="J31" s="47" t="s">
        <v>87</v>
      </c>
    </row>
    <row r="32" spans="1:10" s="16" customFormat="1" ht="38.25" x14ac:dyDescent="0.2">
      <c r="A32" s="12" t="s">
        <v>46</v>
      </c>
      <c r="B32" s="13" t="s">
        <v>47</v>
      </c>
      <c r="C32" s="14" t="s">
        <v>16</v>
      </c>
      <c r="D32" s="40">
        <f>D33+D34+D35+D36+D37+D38</f>
        <v>513128869.06</v>
      </c>
      <c r="E32" s="15">
        <f>E33+E34+E35+E36+E37+E38</f>
        <v>558731185.31999993</v>
      </c>
      <c r="F32" s="15">
        <f>F33+F34+F35+F36+F37+F38</f>
        <v>555466463.38</v>
      </c>
      <c r="G32" s="20">
        <f t="shared" si="0"/>
        <v>108.25086968845821</v>
      </c>
      <c r="H32" s="20">
        <f t="shared" si="1"/>
        <v>99.41569004455512</v>
      </c>
      <c r="I32" s="15"/>
      <c r="J32" s="15"/>
    </row>
    <row r="33" spans="1:10" ht="146.25" customHeight="1" x14ac:dyDescent="0.2">
      <c r="A33" s="17" t="s">
        <v>48</v>
      </c>
      <c r="B33" s="18" t="s">
        <v>47</v>
      </c>
      <c r="C33" s="19" t="s">
        <v>15</v>
      </c>
      <c r="D33" s="21">
        <v>104161572</v>
      </c>
      <c r="E33" s="20">
        <v>112391503.56</v>
      </c>
      <c r="F33" s="21">
        <v>112391503.56</v>
      </c>
      <c r="G33" s="20">
        <f t="shared" si="0"/>
        <v>107.90112073193366</v>
      </c>
      <c r="H33" s="20">
        <f t="shared" si="1"/>
        <v>100</v>
      </c>
      <c r="I33" s="49" t="s">
        <v>107</v>
      </c>
      <c r="J33" s="47" t="s">
        <v>87</v>
      </c>
    </row>
    <row r="34" spans="1:10" ht="173.25" customHeight="1" x14ac:dyDescent="0.2">
      <c r="A34" s="17" t="s">
        <v>49</v>
      </c>
      <c r="B34" s="18" t="s">
        <v>47</v>
      </c>
      <c r="C34" s="19" t="s">
        <v>18</v>
      </c>
      <c r="D34" s="21">
        <v>314279409.19999999</v>
      </c>
      <c r="E34" s="20">
        <v>344585301.14999998</v>
      </c>
      <c r="F34" s="21">
        <v>344585301.14999998</v>
      </c>
      <c r="G34" s="20">
        <f t="shared" si="0"/>
        <v>109.64297725617591</v>
      </c>
      <c r="H34" s="20">
        <f t="shared" si="1"/>
        <v>100</v>
      </c>
      <c r="I34" s="49" t="s">
        <v>108</v>
      </c>
      <c r="J34" s="47" t="s">
        <v>87</v>
      </c>
    </row>
    <row r="35" spans="1:10" ht="38.25" x14ac:dyDescent="0.2">
      <c r="A35" s="17" t="s">
        <v>50</v>
      </c>
      <c r="B35" s="18" t="s">
        <v>47</v>
      </c>
      <c r="C35" s="19" t="s">
        <v>20</v>
      </c>
      <c r="D35" s="21">
        <v>71092956.859999999</v>
      </c>
      <c r="E35" s="20">
        <v>75725324.819999993</v>
      </c>
      <c r="F35" s="21">
        <v>72947257.219999999</v>
      </c>
      <c r="G35" s="20">
        <f t="shared" si="0"/>
        <v>102.60827575880911</v>
      </c>
      <c r="H35" s="20">
        <f t="shared" si="1"/>
        <v>96.331388994892407</v>
      </c>
      <c r="I35" s="47" t="s">
        <v>87</v>
      </c>
      <c r="J35" s="47" t="s">
        <v>87</v>
      </c>
    </row>
    <row r="36" spans="1:10" ht="124.5" customHeight="1" x14ac:dyDescent="0.2">
      <c r="A36" s="17" t="s">
        <v>51</v>
      </c>
      <c r="B36" s="18" t="s">
        <v>47</v>
      </c>
      <c r="C36" s="19" t="s">
        <v>24</v>
      </c>
      <c r="D36" s="21">
        <v>30000</v>
      </c>
      <c r="E36" s="20">
        <v>148000</v>
      </c>
      <c r="F36" s="21">
        <v>147960</v>
      </c>
      <c r="G36" s="20">
        <f t="shared" si="0"/>
        <v>493.20000000000005</v>
      </c>
      <c r="H36" s="20">
        <f t="shared" si="1"/>
        <v>99.972972972972968</v>
      </c>
      <c r="I36" s="49" t="s">
        <v>106</v>
      </c>
      <c r="J36" s="47" t="s">
        <v>87</v>
      </c>
    </row>
    <row r="37" spans="1:10" ht="85.5" customHeight="1" x14ac:dyDescent="0.2">
      <c r="A37" s="17" t="s">
        <v>52</v>
      </c>
      <c r="B37" s="18" t="s">
        <v>47</v>
      </c>
      <c r="C37" s="19" t="s">
        <v>47</v>
      </c>
      <c r="D37" s="21">
        <v>0</v>
      </c>
      <c r="E37" s="20">
        <v>136245</v>
      </c>
      <c r="F37" s="21">
        <v>136245</v>
      </c>
      <c r="G37" s="20">
        <v>0</v>
      </c>
      <c r="H37" s="20">
        <f t="shared" si="1"/>
        <v>100</v>
      </c>
      <c r="I37" s="63" t="s">
        <v>105</v>
      </c>
      <c r="J37" s="47" t="s">
        <v>87</v>
      </c>
    </row>
    <row r="38" spans="1:10" ht="189" customHeight="1" x14ac:dyDescent="0.2">
      <c r="A38" s="17" t="s">
        <v>53</v>
      </c>
      <c r="B38" s="18" t="s">
        <v>47</v>
      </c>
      <c r="C38" s="19" t="s">
        <v>38</v>
      </c>
      <c r="D38" s="21">
        <v>23564931</v>
      </c>
      <c r="E38" s="20">
        <v>25744810.789999999</v>
      </c>
      <c r="F38" s="20">
        <v>25258196.449999999</v>
      </c>
      <c r="G38" s="20">
        <f t="shared" si="0"/>
        <v>107.18553111825364</v>
      </c>
      <c r="H38" s="20">
        <f t="shared" si="1"/>
        <v>98.109854665589481</v>
      </c>
      <c r="I38" s="49" t="s">
        <v>109</v>
      </c>
      <c r="J38" s="47" t="s">
        <v>87</v>
      </c>
    </row>
    <row r="39" spans="1:10" s="16" customFormat="1" ht="38.25" x14ac:dyDescent="0.2">
      <c r="A39" s="12" t="s">
        <v>54</v>
      </c>
      <c r="B39" s="13" t="s">
        <v>36</v>
      </c>
      <c r="C39" s="14" t="s">
        <v>16</v>
      </c>
      <c r="D39" s="40">
        <f>D40+D41</f>
        <v>90533651.709999993</v>
      </c>
      <c r="E39" s="15">
        <f>E40+E41</f>
        <v>80489693.180000007</v>
      </c>
      <c r="F39" s="15">
        <f>F40+F41</f>
        <v>78121450.930000007</v>
      </c>
      <c r="G39" s="20">
        <f t="shared" si="0"/>
        <v>86.28995898700839</v>
      </c>
      <c r="H39" s="20">
        <f t="shared" si="1"/>
        <v>97.057707444972024</v>
      </c>
      <c r="I39" s="15"/>
      <c r="J39" s="52"/>
    </row>
    <row r="40" spans="1:10" ht="242.25" x14ac:dyDescent="0.2">
      <c r="A40" s="17" t="s">
        <v>55</v>
      </c>
      <c r="B40" s="18" t="s">
        <v>36</v>
      </c>
      <c r="C40" s="19" t="s">
        <v>15</v>
      </c>
      <c r="D40" s="21">
        <v>72111286.989999995</v>
      </c>
      <c r="E40" s="20">
        <v>59879255.130000003</v>
      </c>
      <c r="F40" s="20">
        <v>59170620.600000001</v>
      </c>
      <c r="G40" s="20">
        <f t="shared" si="0"/>
        <v>82.054589607040938</v>
      </c>
      <c r="H40" s="20">
        <f t="shared" si="1"/>
        <v>98.816560879954949</v>
      </c>
      <c r="I40" s="49" t="s">
        <v>110</v>
      </c>
      <c r="J40" s="47" t="s">
        <v>87</v>
      </c>
    </row>
    <row r="41" spans="1:10" ht="135.75" customHeight="1" x14ac:dyDescent="0.2">
      <c r="A41" s="17" t="s">
        <v>56</v>
      </c>
      <c r="B41" s="18" t="s">
        <v>36</v>
      </c>
      <c r="C41" s="19" t="s">
        <v>22</v>
      </c>
      <c r="D41" s="21">
        <v>18422364.719999999</v>
      </c>
      <c r="E41" s="20">
        <v>20610438.050000001</v>
      </c>
      <c r="F41" s="20">
        <v>18950830.329999998</v>
      </c>
      <c r="G41" s="20">
        <f t="shared" si="0"/>
        <v>102.86860898713115</v>
      </c>
      <c r="H41" s="20">
        <f t="shared" si="1"/>
        <v>91.947731940612471</v>
      </c>
      <c r="I41" s="47" t="s">
        <v>87</v>
      </c>
      <c r="J41" s="49" t="s">
        <v>111</v>
      </c>
    </row>
    <row r="42" spans="1:10" s="16" customFormat="1" ht="38.25" x14ac:dyDescent="0.2">
      <c r="A42" s="12" t="s">
        <v>57</v>
      </c>
      <c r="B42" s="13" t="s">
        <v>38</v>
      </c>
      <c r="C42" s="14" t="s">
        <v>16</v>
      </c>
      <c r="D42" s="40">
        <f>D43</f>
        <v>30000</v>
      </c>
      <c r="E42" s="15">
        <f>E43</f>
        <v>270000</v>
      </c>
      <c r="F42" s="15">
        <f t="shared" ref="F42" si="5">F43</f>
        <v>105000</v>
      </c>
      <c r="G42" s="20">
        <f t="shared" si="0"/>
        <v>350</v>
      </c>
      <c r="H42" s="20">
        <f t="shared" si="1"/>
        <v>38.888888888888893</v>
      </c>
      <c r="I42" s="15"/>
      <c r="J42" s="15"/>
    </row>
    <row r="43" spans="1:10" ht="153" x14ac:dyDescent="0.2">
      <c r="A43" s="17" t="s">
        <v>58</v>
      </c>
      <c r="B43" s="18" t="s">
        <v>38</v>
      </c>
      <c r="C43" s="19" t="s">
        <v>38</v>
      </c>
      <c r="D43" s="21">
        <v>30000</v>
      </c>
      <c r="E43" s="20">
        <v>270000</v>
      </c>
      <c r="F43" s="20">
        <v>105000</v>
      </c>
      <c r="G43" s="20">
        <f t="shared" si="0"/>
        <v>350</v>
      </c>
      <c r="H43" s="20">
        <f t="shared" si="1"/>
        <v>38.888888888888893</v>
      </c>
      <c r="I43" s="63" t="s">
        <v>112</v>
      </c>
      <c r="J43" s="49" t="s">
        <v>113</v>
      </c>
    </row>
    <row r="44" spans="1:10" s="16" customFormat="1" ht="38.25" x14ac:dyDescent="0.2">
      <c r="A44" s="12" t="s">
        <v>59</v>
      </c>
      <c r="B44" s="13" t="s">
        <v>60</v>
      </c>
      <c r="C44" s="14" t="s">
        <v>16</v>
      </c>
      <c r="D44" s="40">
        <f>D45+D46+D47+D48</f>
        <v>70264712.229999989</v>
      </c>
      <c r="E44" s="15">
        <f>E45+E46+E47+E48</f>
        <v>54036277.039999999</v>
      </c>
      <c r="F44" s="15">
        <f>F45+F46+F47+F48</f>
        <v>53201674.469999999</v>
      </c>
      <c r="G44" s="20">
        <f t="shared" si="0"/>
        <v>75.71606398365806</v>
      </c>
      <c r="H44" s="20">
        <f t="shared" si="1"/>
        <v>98.455477290964751</v>
      </c>
      <c r="I44" s="15"/>
      <c r="J44" s="15"/>
    </row>
    <row r="45" spans="1:10" ht="165.75" x14ac:dyDescent="0.2">
      <c r="A45" s="17" t="s">
        <v>61</v>
      </c>
      <c r="B45" s="18" t="s">
        <v>60</v>
      </c>
      <c r="C45" s="19" t="s">
        <v>15</v>
      </c>
      <c r="D45" s="21">
        <v>2520000</v>
      </c>
      <c r="E45" s="20">
        <v>3023265.56</v>
      </c>
      <c r="F45" s="20">
        <v>3023265.56</v>
      </c>
      <c r="G45" s="20">
        <f t="shared" si="0"/>
        <v>119.97085555555556</v>
      </c>
      <c r="H45" s="20">
        <f t="shared" si="1"/>
        <v>100</v>
      </c>
      <c r="I45" s="49" t="s">
        <v>114</v>
      </c>
      <c r="J45" s="47" t="s">
        <v>87</v>
      </c>
    </row>
    <row r="46" spans="1:10" ht="135.75" customHeight="1" x14ac:dyDescent="0.2">
      <c r="A46" s="17" t="s">
        <v>62</v>
      </c>
      <c r="B46" s="18" t="s">
        <v>60</v>
      </c>
      <c r="C46" s="19" t="s">
        <v>20</v>
      </c>
      <c r="D46" s="21">
        <v>4750000</v>
      </c>
      <c r="E46" s="20">
        <v>2702000</v>
      </c>
      <c r="F46" s="20">
        <v>2690619.75</v>
      </c>
      <c r="G46" s="20">
        <f t="shared" si="0"/>
        <v>56.644626315789473</v>
      </c>
      <c r="H46" s="20">
        <f t="shared" si="1"/>
        <v>99.578821243523322</v>
      </c>
      <c r="I46" s="49" t="s">
        <v>115</v>
      </c>
      <c r="J46" s="47" t="s">
        <v>87</v>
      </c>
    </row>
    <row r="47" spans="1:10" ht="99" customHeight="1" x14ac:dyDescent="0.2">
      <c r="A47" s="17" t="s">
        <v>63</v>
      </c>
      <c r="B47" s="18" t="s">
        <v>60</v>
      </c>
      <c r="C47" s="19" t="s">
        <v>22</v>
      </c>
      <c r="D47" s="21">
        <v>62994712.229999997</v>
      </c>
      <c r="E47" s="20">
        <v>45428128.479999997</v>
      </c>
      <c r="F47" s="20">
        <v>44704906.159999996</v>
      </c>
      <c r="G47" s="20">
        <f t="shared" si="0"/>
        <v>70.96612489755951</v>
      </c>
      <c r="H47" s="20">
        <f t="shared" si="1"/>
        <v>98.40798565954924</v>
      </c>
      <c r="I47" s="49" t="s">
        <v>116</v>
      </c>
      <c r="J47" s="47" t="s">
        <v>87</v>
      </c>
    </row>
    <row r="48" spans="1:10" ht="114.75" x14ac:dyDescent="0.2">
      <c r="A48" s="17" t="s">
        <v>64</v>
      </c>
      <c r="B48" s="18" t="s">
        <v>60</v>
      </c>
      <c r="C48" s="19" t="s">
        <v>26</v>
      </c>
      <c r="D48" s="21">
        <v>0</v>
      </c>
      <c r="E48" s="20">
        <v>2882883</v>
      </c>
      <c r="F48" s="20">
        <v>2782883</v>
      </c>
      <c r="G48" s="20">
        <v>0</v>
      </c>
      <c r="H48" s="20">
        <f t="shared" si="1"/>
        <v>96.531250140917962</v>
      </c>
      <c r="I48" s="49" t="s">
        <v>117</v>
      </c>
      <c r="J48" s="47" t="s">
        <v>87</v>
      </c>
    </row>
    <row r="49" spans="1:10" s="16" customFormat="1" ht="38.25" x14ac:dyDescent="0.2">
      <c r="A49" s="12" t="s">
        <v>65</v>
      </c>
      <c r="B49" s="13" t="s">
        <v>28</v>
      </c>
      <c r="C49" s="14" t="s">
        <v>16</v>
      </c>
      <c r="D49" s="40">
        <f>D50</f>
        <v>2136515.9</v>
      </c>
      <c r="E49" s="15">
        <f t="shared" ref="E49:F49" si="6">E50</f>
        <v>13835575.640000001</v>
      </c>
      <c r="F49" s="15">
        <f t="shared" si="6"/>
        <v>10257202.539999999</v>
      </c>
      <c r="G49" s="20">
        <f t="shared" si="0"/>
        <v>480.09015706365676</v>
      </c>
      <c r="H49" s="20">
        <f t="shared" si="1"/>
        <v>74.136434991150097</v>
      </c>
      <c r="I49" s="15"/>
      <c r="J49" s="15"/>
    </row>
    <row r="50" spans="1:10" ht="153" x14ac:dyDescent="0.2">
      <c r="A50" s="17" t="s">
        <v>66</v>
      </c>
      <c r="B50" s="18" t="s">
        <v>28</v>
      </c>
      <c r="C50" s="19" t="s">
        <v>18</v>
      </c>
      <c r="D50" s="21">
        <v>2136515.9</v>
      </c>
      <c r="E50" s="20">
        <v>13835575.640000001</v>
      </c>
      <c r="F50" s="20">
        <v>10257202.539999999</v>
      </c>
      <c r="G50" s="20">
        <f t="shared" si="0"/>
        <v>480.09015706365676</v>
      </c>
      <c r="H50" s="20">
        <f t="shared" si="1"/>
        <v>74.136434991150097</v>
      </c>
      <c r="I50" s="49" t="s">
        <v>118</v>
      </c>
      <c r="J50" s="49" t="s">
        <v>119</v>
      </c>
    </row>
    <row r="51" spans="1:10" s="16" customFormat="1" ht="38.25" x14ac:dyDescent="0.2">
      <c r="A51" s="12" t="s">
        <v>67</v>
      </c>
      <c r="B51" s="13" t="s">
        <v>40</v>
      </c>
      <c r="C51" s="14" t="s">
        <v>16</v>
      </c>
      <c r="D51" s="40">
        <f>D52</f>
        <v>4471204</v>
      </c>
      <c r="E51" s="15">
        <f t="shared" ref="E51:F51" si="7">E52</f>
        <v>6071204</v>
      </c>
      <c r="F51" s="15">
        <f t="shared" si="7"/>
        <v>6071204</v>
      </c>
      <c r="G51" s="20">
        <f t="shared" si="0"/>
        <v>135.78454483400893</v>
      </c>
      <c r="H51" s="20">
        <f t="shared" si="1"/>
        <v>100</v>
      </c>
      <c r="I51" s="15"/>
      <c r="J51" s="15"/>
    </row>
    <row r="52" spans="1:10" ht="165.75" x14ac:dyDescent="0.2">
      <c r="A52" s="17" t="s">
        <v>68</v>
      </c>
      <c r="B52" s="18" t="s">
        <v>40</v>
      </c>
      <c r="C52" s="19" t="s">
        <v>18</v>
      </c>
      <c r="D52" s="21">
        <v>4471204</v>
      </c>
      <c r="E52" s="20">
        <v>6071204</v>
      </c>
      <c r="F52" s="20">
        <v>6071204</v>
      </c>
      <c r="G52" s="20">
        <f t="shared" si="0"/>
        <v>135.78454483400893</v>
      </c>
      <c r="H52" s="20">
        <f t="shared" si="1"/>
        <v>100</v>
      </c>
      <c r="I52" s="49" t="s">
        <v>114</v>
      </c>
      <c r="J52" s="47" t="s">
        <v>87</v>
      </c>
    </row>
    <row r="53" spans="1:10" s="16" customFormat="1" ht="21.75" customHeight="1" x14ac:dyDescent="0.2">
      <c r="A53" s="22" t="s">
        <v>69</v>
      </c>
      <c r="B53" s="23" t="s">
        <v>70</v>
      </c>
      <c r="C53" s="24" t="s">
        <v>70</v>
      </c>
      <c r="D53" s="41">
        <f>D8+D17+D19+D21+D27+D32+D39+D42+D44+D49+D51</f>
        <v>1117647975.6600001</v>
      </c>
      <c r="E53" s="25">
        <f>E8+E17+E19+E21+E27+E32+E39+E42+E44+E49+E51</f>
        <v>1284969924.9300001</v>
      </c>
      <c r="F53" s="25">
        <f>F8+F17+F19+F21+F27+F32+F39+F42+F44+F49+F51</f>
        <v>1247397590.3600001</v>
      </c>
      <c r="G53" s="20">
        <f t="shared" si="0"/>
        <v>111.60916652878822</v>
      </c>
      <c r="H53" s="20">
        <f>F53/E53*100</f>
        <v>97.076014477767117</v>
      </c>
      <c r="I53" s="25"/>
      <c r="J53" s="25"/>
    </row>
    <row r="54" spans="1:10" ht="12.95" customHeight="1" x14ac:dyDescent="0.2">
      <c r="A54" s="4"/>
      <c r="B54" s="26"/>
      <c r="C54" s="27"/>
      <c r="D54" s="42"/>
      <c r="E54" s="28"/>
      <c r="F54" s="28"/>
      <c r="G54" s="28"/>
      <c r="H54" s="28"/>
      <c r="I54" s="28"/>
      <c r="J54" s="28"/>
    </row>
    <row r="55" spans="1:10" ht="12.95" customHeight="1" x14ac:dyDescent="0.2">
      <c r="A55" s="9"/>
      <c r="B55" s="9"/>
      <c r="C55" s="29"/>
      <c r="D55" s="43"/>
      <c r="E55" s="30"/>
      <c r="F55" s="30"/>
      <c r="G55" s="30"/>
      <c r="H55" s="30"/>
      <c r="I55" s="30"/>
      <c r="J55" s="30"/>
    </row>
  </sheetData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I4:I5"/>
  </mergeCells>
  <pageMargins left="0.78740157480314965" right="0.59055118110236227" top="0.59055118110236227" bottom="0.39370078740157483" header="0" footer="0"/>
  <pageSetup paperSize="9" scale="72" fitToWidth="2" fitToHeight="0" orientation="landscape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2025-04-16T05:56:22Z</cp:lastPrinted>
  <dcterms:created xsi:type="dcterms:W3CDTF">2023-03-09T01:51:40Z</dcterms:created>
  <dcterms:modified xsi:type="dcterms:W3CDTF">2025-04-22T05:31:48Z</dcterms:modified>
</cp:coreProperties>
</file>